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2995" windowHeight="9285"/>
  </bookViews>
  <sheets>
    <sheet name="มิ.ย." sheetId="5" r:id="rId1"/>
  </sheets>
  <calcPr calcId="144525"/>
</workbook>
</file>

<file path=xl/calcChain.xml><?xml version="1.0" encoding="utf-8"?>
<calcChain xmlns="http://schemas.openxmlformats.org/spreadsheetml/2006/main">
  <c r="D21" i="5" l="1"/>
  <c r="D20" i="5"/>
  <c r="D18" i="5"/>
  <c r="D22" i="5" s="1"/>
  <c r="D17" i="5"/>
  <c r="C19" i="5"/>
  <c r="C22" i="5" s="1"/>
  <c r="C9" i="5"/>
  <c r="D9" i="5" s="1"/>
  <c r="D8" i="5"/>
  <c r="K22" i="5"/>
  <c r="M21" i="5"/>
  <c r="L21" i="5"/>
  <c r="J21" i="5"/>
  <c r="H21" i="5"/>
  <c r="F21" i="5"/>
  <c r="M20" i="5"/>
  <c r="L20" i="5"/>
  <c r="J20" i="5"/>
  <c r="H20" i="5"/>
  <c r="F20" i="5"/>
  <c r="K19" i="5"/>
  <c r="I19" i="5"/>
  <c r="I22" i="5" s="1"/>
  <c r="J22" i="5" s="1"/>
  <c r="G19" i="5"/>
  <c r="G22" i="5" s="1"/>
  <c r="H22" i="5" s="1"/>
  <c r="E19" i="5"/>
  <c r="E22" i="5" s="1"/>
  <c r="F22" i="5" s="1"/>
  <c r="M18" i="5"/>
  <c r="L18" i="5"/>
  <c r="J18" i="5"/>
  <c r="H18" i="5"/>
  <c r="F18" i="5"/>
  <c r="M17" i="5"/>
  <c r="L17" i="5"/>
  <c r="J17" i="5"/>
  <c r="H17" i="5"/>
  <c r="F17" i="5"/>
  <c r="M13" i="5"/>
  <c r="K9" i="5"/>
  <c r="L9" i="5" s="1"/>
  <c r="I9" i="5"/>
  <c r="J9" i="5" s="1"/>
  <c r="H9" i="5"/>
  <c r="G9" i="5"/>
  <c r="E9" i="5"/>
  <c r="F9" i="5" s="1"/>
  <c r="L8" i="5"/>
  <c r="J8" i="5"/>
  <c r="H8" i="5"/>
  <c r="F8" i="5"/>
  <c r="M19" i="5" l="1"/>
  <c r="M22" i="5"/>
  <c r="L22" i="5"/>
</calcChain>
</file>

<file path=xl/sharedStrings.xml><?xml version="1.0" encoding="utf-8"?>
<sst xmlns="http://schemas.openxmlformats.org/spreadsheetml/2006/main" count="77" uniqueCount="32">
  <si>
    <t>ยอดยกมา</t>
  </si>
  <si>
    <t>ร้อยละ</t>
  </si>
  <si>
    <t>จำนวน อสม. ตาม MOU</t>
  </si>
  <si>
    <t>ข้อมูล อสม.ที่รับจากกรมบัญชีกลาง (ครั้งนี้)</t>
  </si>
  <si>
    <t>หมายเหตุ</t>
  </si>
  <si>
    <t>จำนวน อสม. ตาม MOU และกรมบัญชีกลาง</t>
  </si>
  <si>
    <t>จำนวนการผลิตบัตร Smart Card อสม. ของ ธ.ก.ส.</t>
  </si>
  <si>
    <t>(ใบ)</t>
  </si>
  <si>
    <t>(ราย)</t>
  </si>
  <si>
    <t>จำนวน</t>
  </si>
  <si>
    <r>
      <t xml:space="preserve">1. การเก็บข้อมูลบัตร Smart Card เป็นการตั้งฐานข้อมูลใหม่จากปี 2563 เนื่องจากยกเลิกการเก็บข้อมูลโปรแกรมระบบบันทึก อสม.Offline เป็นการเก็บข้อมูลจากระบบ </t>
    </r>
    <r>
      <rPr>
        <u/>
        <sz val="14"/>
        <rFont val="TH SarabunPSK"/>
        <family val="2"/>
      </rPr>
      <t>BAAC Smart Information</t>
    </r>
  </si>
  <si>
    <t>ข้อมูลการผลิตบัตร Smart Card อสม.</t>
  </si>
  <si>
    <t>1.</t>
  </si>
  <si>
    <t>2.</t>
  </si>
  <si>
    <t>3.</t>
  </si>
  <si>
    <t>4.</t>
  </si>
  <si>
    <t>5.</t>
  </si>
  <si>
    <r>
      <t xml:space="preserve">3. ข้อมูลการผลิตบัตร Smart Card อสม. </t>
    </r>
    <r>
      <rPr>
        <b/>
        <sz val="14"/>
        <rFont val="TH SarabunPSK"/>
        <family val="2"/>
      </rPr>
      <t>(4.)</t>
    </r>
    <r>
      <rPr>
        <sz val="14"/>
        <rFont val="TH SarabunPSK"/>
        <family val="2"/>
      </rPr>
      <t xml:space="preserve"> แสดงข้อมูลเป็นจำนวนบัตร (ใบ) ซึ่ง อสม. 1 ราย อาจมีการเปลี่ยนแปลงข้อมูล/บัตรหาย/ลืมรหัส จึงมีการออกบัตรมากกว่า 1 ใบ</t>
    </r>
  </si>
  <si>
    <t>ผลการดำเนินงานการผลิตบัตร Smart Card อสม.</t>
  </si>
  <si>
    <t>รวมจำนวนบัตร Smart Card อสม. ทุกสถานะ</t>
  </si>
  <si>
    <t>ผลต่างข้อ (1.) และ (2.)</t>
  </si>
  <si>
    <t>จำนวนการผลิตบัตร Smart Card อสม. รวมทั้งหมด</t>
  </si>
  <si>
    <t xml:space="preserve">บัตร Smart Card อสม. สถานะ Reject </t>
  </si>
  <si>
    <t xml:space="preserve">บัตร Smart Card อสม. สถานะ Cancel </t>
  </si>
  <si>
    <r>
      <t xml:space="preserve">2. ข้อมูลรายชื่อจากกรมบัญชีกลาง </t>
    </r>
    <r>
      <rPr>
        <b/>
        <sz val="14"/>
        <color theme="1"/>
        <rFont val="TH SarabunPSK"/>
        <family val="2"/>
      </rPr>
      <t>(2.)</t>
    </r>
    <r>
      <rPr>
        <sz val="14"/>
        <color theme="1"/>
        <rFont val="TH SarabunPSK"/>
        <family val="2"/>
      </rPr>
      <t xml:space="preserve"> คือรายชื่อ อสม. ซึ่งได้รับเงินค่าป่วยการในแต่ละเดือน</t>
    </r>
  </si>
  <si>
    <r>
      <t xml:space="preserve">4. บัตร Smart Card สถานะ Reject </t>
    </r>
    <r>
      <rPr>
        <b/>
        <sz val="14"/>
        <color theme="1"/>
        <rFont val="TH SarabunPSK"/>
        <family val="2"/>
      </rPr>
      <t>(5.3)</t>
    </r>
    <r>
      <rPr>
        <sz val="14"/>
        <color theme="1"/>
        <rFont val="TH SarabunPSK"/>
        <family val="2"/>
      </rPr>
      <t xml:space="preserve"> คือกรณี อสม. ขอออกบัตรทดแทน เนื่องจากการเปลี่ยนแปลงข้อมูล/บัตรหาย/ลืมรหัส</t>
    </r>
  </si>
  <si>
    <r>
      <t xml:space="preserve">5. บัตร Smart Card สถานะ Cancel </t>
    </r>
    <r>
      <rPr>
        <b/>
        <sz val="14"/>
        <color theme="1"/>
        <rFont val="TH SarabunPSK"/>
        <family val="2"/>
      </rPr>
      <t>(5.4)</t>
    </r>
    <r>
      <rPr>
        <sz val="14"/>
        <color theme="1"/>
        <rFont val="TH SarabunPSK"/>
        <family val="2"/>
      </rPr>
      <t xml:space="preserve"> คือกรณี อสม. พ้นสภาพและทำการยกเลิกบัตรออกจากระบบ</t>
    </r>
  </si>
  <si>
    <t>บัตร Smart Card อสม. ที่อนุมัติแล้ว (สถานะ Active)</t>
  </si>
  <si>
    <t>บัตรอยู่ระหว่างรอรับที่สาขา (สถานะ New Card)</t>
  </si>
  <si>
    <t>ผลต่าง</t>
  </si>
  <si>
    <t>ต้นเดือน</t>
  </si>
  <si>
    <t>ประจำเดือน มิถุนายน 2564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</si>
</sst>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87" formatCode="_-* #,##0_-;\-* #,##0_-;_-* &quot;-&quot;??_-;_-@_-"/>
    <numFmt numFmtId="188" formatCode="[$-1010000]d/m/yy;@"/>
    <numFmt numFmtId="189" formatCode="0.0"/>
  </numFmts>
  <fonts count="1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1"/>
      <color indexed="8"/>
      <name val="Tahoma"/>
      <family val="2"/>
      <charset val="222"/>
    </font>
    <font>
      <sz val="11"/>
      <color theme="1"/>
      <name val="Tahoma"/>
      <family val="2"/>
      <scheme val="minor"/>
    </font>
    <font>
      <sz val="12"/>
      <color theme="1"/>
      <name val="TH SarabunPSK"/>
      <family val="2"/>
    </font>
    <font>
      <b/>
      <sz val="12"/>
      <color theme="1"/>
      <name val="TH SarabunPSK"/>
      <family val="2"/>
    </font>
    <font>
      <sz val="14"/>
      <name val="TH SarabunPSK"/>
      <family val="2"/>
    </font>
    <font>
      <b/>
      <sz val="14"/>
      <color theme="1"/>
      <name val="TH SarabunPSK"/>
      <family val="2"/>
    </font>
    <font>
      <sz val="14"/>
      <color theme="1"/>
      <name val="TH SarabunPSK"/>
      <family val="2"/>
    </font>
    <font>
      <b/>
      <u/>
      <sz val="14"/>
      <name val="TH SarabunPSK"/>
      <family val="2"/>
    </font>
    <font>
      <b/>
      <sz val="14"/>
      <name val="TH SarabunPSK"/>
      <family val="2"/>
    </font>
    <font>
      <u/>
      <sz val="14"/>
      <name val="TH SarabunPSK"/>
      <family val="2"/>
    </font>
    <font>
      <b/>
      <sz val="12"/>
      <name val="TH SarabunPSK"/>
      <family val="2"/>
    </font>
    <font>
      <sz val="12"/>
      <name val="TH SarabunPSK"/>
      <family val="2"/>
    </font>
    <font>
      <b/>
      <sz val="12"/>
      <color rgb="FFFF0000"/>
      <name val="TH SarabunPSK"/>
      <family val="2"/>
    </font>
  </fonts>
  <fills count="11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2" borderId="0" applyNumberFormat="0" applyBorder="0" applyAlignment="0" applyProtection="0"/>
    <xf numFmtId="0" fontId="3" fillId="0" borderId="0"/>
  </cellStyleXfs>
  <cellXfs count="84">
    <xf numFmtId="0" fontId="0" fillId="0" borderId="0" xfId="0"/>
    <xf numFmtId="0" fontId="8" fillId="0" borderId="0" xfId="0" applyFont="1"/>
    <xf numFmtId="0" fontId="9" fillId="0" borderId="0" xfId="0" applyFont="1" applyBorder="1"/>
    <xf numFmtId="0" fontId="10" fillId="0" borderId="0" xfId="0" applyFont="1"/>
    <xf numFmtId="187" fontId="8" fillId="0" borderId="0" xfId="0" applyNumberFormat="1" applyFont="1"/>
    <xf numFmtId="187" fontId="5" fillId="3" borderId="9" xfId="1" applyNumberFormat="1" applyFont="1" applyFill="1" applyBorder="1" applyAlignment="1">
      <alignment horizontal="center"/>
    </xf>
    <xf numFmtId="187" fontId="5" fillId="3" borderId="8" xfId="1" applyNumberFormat="1" applyFont="1" applyFill="1" applyBorder="1" applyAlignment="1">
      <alignment horizontal="center"/>
    </xf>
    <xf numFmtId="187" fontId="5" fillId="6" borderId="9" xfId="1" applyNumberFormat="1" applyFont="1" applyFill="1" applyBorder="1" applyAlignment="1">
      <alignment horizontal="center"/>
    </xf>
    <xf numFmtId="187" fontId="5" fillId="6" borderId="8" xfId="1" applyNumberFormat="1" applyFont="1" applyFill="1" applyBorder="1" applyAlignment="1">
      <alignment horizontal="center"/>
    </xf>
    <xf numFmtId="187" fontId="5" fillId="5" borderId="13" xfId="1" applyNumberFormat="1" applyFont="1" applyFill="1" applyBorder="1" applyAlignment="1">
      <alignment horizontal="center"/>
    </xf>
    <xf numFmtId="187" fontId="5" fillId="5" borderId="8" xfId="1" applyNumberFormat="1" applyFont="1" applyFill="1" applyBorder="1" applyAlignment="1">
      <alignment horizontal="center"/>
    </xf>
    <xf numFmtId="0" fontId="4" fillId="0" borderId="0" xfId="0" applyFont="1"/>
    <xf numFmtId="0" fontId="5" fillId="10" borderId="9" xfId="0" applyFont="1" applyFill="1" applyBorder="1" applyAlignment="1">
      <alignment horizontal="center"/>
    </xf>
    <xf numFmtId="0" fontId="5" fillId="10" borderId="13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4" fillId="9" borderId="1" xfId="0" applyFont="1" applyFill="1" applyBorder="1"/>
    <xf numFmtId="1" fontId="4" fillId="9" borderId="8" xfId="0" quotePrefix="1" applyNumberFormat="1" applyFont="1" applyFill="1" applyBorder="1" applyAlignment="1">
      <alignment horizontal="left"/>
    </xf>
    <xf numFmtId="0" fontId="5" fillId="9" borderId="4" xfId="0" applyFont="1" applyFill="1" applyBorder="1" applyAlignment="1"/>
    <xf numFmtId="187" fontId="4" fillId="9" borderId="8" xfId="1" applyNumberFormat="1" applyFont="1" applyFill="1" applyBorder="1"/>
    <xf numFmtId="43" fontId="4" fillId="9" borderId="1" xfId="1" applyFont="1" applyFill="1" applyBorder="1"/>
    <xf numFmtId="1" fontId="4" fillId="9" borderId="1" xfId="0" quotePrefix="1" applyNumberFormat="1" applyFont="1" applyFill="1" applyBorder="1" applyAlignment="1">
      <alignment horizontal="left"/>
    </xf>
    <xf numFmtId="0" fontId="4" fillId="9" borderId="3" xfId="0" applyFont="1" applyFill="1" applyBorder="1" applyAlignment="1"/>
    <xf numFmtId="187" fontId="4" fillId="9" borderId="1" xfId="1" applyNumberFormat="1" applyFont="1" applyFill="1" applyBorder="1"/>
    <xf numFmtId="0" fontId="13" fillId="9" borderId="1" xfId="0" applyFont="1" applyFill="1" applyBorder="1" applyAlignment="1">
      <alignment horizontal="left"/>
    </xf>
    <xf numFmtId="187" fontId="12" fillId="9" borderId="8" xfId="1" applyNumberFormat="1" applyFont="1" applyFill="1" applyBorder="1"/>
    <xf numFmtId="43" fontId="13" fillId="9" borderId="1" xfId="1" applyFont="1" applyFill="1" applyBorder="1"/>
    <xf numFmtId="189" fontId="4" fillId="9" borderId="1" xfId="0" applyNumberFormat="1" applyFont="1" applyFill="1" applyBorder="1" applyAlignment="1">
      <alignment horizontal="left"/>
    </xf>
    <xf numFmtId="0" fontId="4" fillId="9" borderId="1" xfId="0" applyFont="1" applyFill="1" applyBorder="1" applyAlignment="1"/>
    <xf numFmtId="187" fontId="5" fillId="9" borderId="1" xfId="1" applyNumberFormat="1" applyFont="1" applyFill="1" applyBorder="1"/>
    <xf numFmtId="187" fontId="4" fillId="9" borderId="9" xfId="1" applyNumberFormat="1" applyFont="1" applyFill="1" applyBorder="1"/>
    <xf numFmtId="43" fontId="4" fillId="9" borderId="9" xfId="1" applyFont="1" applyFill="1" applyBorder="1"/>
    <xf numFmtId="0" fontId="5" fillId="9" borderId="3" xfId="0" applyFont="1" applyFill="1" applyBorder="1" applyAlignment="1"/>
    <xf numFmtId="187" fontId="12" fillId="9" borderId="1" xfId="1" applyNumberFormat="1" applyFont="1" applyFill="1" applyBorder="1"/>
    <xf numFmtId="187" fontId="5" fillId="9" borderId="1" xfId="0" applyNumberFormat="1" applyFont="1" applyFill="1" applyBorder="1"/>
    <xf numFmtId="187" fontId="14" fillId="4" borderId="1" xfId="1" applyNumberFormat="1" applyFont="1" applyFill="1" applyBorder="1"/>
    <xf numFmtId="43" fontId="4" fillId="9" borderId="3" xfId="1" applyFont="1" applyFill="1" applyBorder="1"/>
    <xf numFmtId="0" fontId="4" fillId="10" borderId="13" xfId="0" applyFont="1" applyFill="1" applyBorder="1"/>
    <xf numFmtId="0" fontId="4" fillId="9" borderId="9" xfId="0" applyFont="1" applyFill="1" applyBorder="1"/>
    <xf numFmtId="0" fontId="4" fillId="9" borderId="13" xfId="0" applyFont="1" applyFill="1" applyBorder="1"/>
    <xf numFmtId="0" fontId="4" fillId="9" borderId="8" xfId="0" applyFont="1" applyFill="1" applyBorder="1"/>
    <xf numFmtId="187" fontId="12" fillId="9" borderId="0" xfId="1" applyNumberFormat="1" applyFont="1" applyFill="1" applyBorder="1"/>
    <xf numFmtId="187" fontId="4" fillId="0" borderId="0" xfId="0" applyNumberFormat="1" applyFont="1" applyBorder="1"/>
    <xf numFmtId="0" fontId="4" fillId="0" borderId="0" xfId="0" applyFont="1" applyBorder="1"/>
    <xf numFmtId="189" fontId="4" fillId="7" borderId="3" xfId="0" applyNumberFormat="1" applyFont="1" applyFill="1" applyBorder="1" applyAlignment="1">
      <alignment horizontal="center"/>
    </xf>
    <xf numFmtId="189" fontId="4" fillId="7" borderId="12" xfId="0" applyNumberFormat="1" applyFont="1" applyFill="1" applyBorder="1" applyAlignment="1">
      <alignment horizontal="center"/>
    </xf>
    <xf numFmtId="189" fontId="4" fillId="7" borderId="2" xfId="0" applyNumberFormat="1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43" fontId="5" fillId="6" borderId="9" xfId="1" applyFont="1" applyFill="1" applyBorder="1" applyAlignment="1">
      <alignment horizontal="center" vertical="center"/>
    </xf>
    <xf numFmtId="43" fontId="5" fillId="6" borderId="8" xfId="1" applyFont="1" applyFill="1" applyBorder="1" applyAlignment="1">
      <alignment horizontal="center" vertical="center"/>
    </xf>
    <xf numFmtId="188" fontId="12" fillId="8" borderId="6" xfId="0" applyNumberFormat="1" applyFont="1" applyFill="1" applyBorder="1" applyAlignment="1">
      <alignment horizontal="center"/>
    </xf>
    <xf numFmtId="188" fontId="12" fillId="8" borderId="1" xfId="0" applyNumberFormat="1" applyFont="1" applyFill="1" applyBorder="1" applyAlignment="1">
      <alignment horizontal="center"/>
    </xf>
    <xf numFmtId="188" fontId="12" fillId="8" borderId="9" xfId="0" applyNumberFormat="1" applyFont="1" applyFill="1" applyBorder="1" applyAlignment="1">
      <alignment horizontal="center"/>
    </xf>
    <xf numFmtId="43" fontId="5" fillId="5" borderId="13" xfId="1" applyFont="1" applyFill="1" applyBorder="1" applyAlignment="1">
      <alignment horizontal="center" vertical="center"/>
    </xf>
    <xf numFmtId="43" fontId="5" fillId="5" borderId="8" xfId="1" applyFont="1" applyFill="1" applyBorder="1" applyAlignment="1">
      <alignment horizontal="center" vertical="center"/>
    </xf>
    <xf numFmtId="0" fontId="8" fillId="0" borderId="0" xfId="0" applyFont="1" applyAlignment="1">
      <alignment horizontal="left"/>
    </xf>
    <xf numFmtId="1" fontId="4" fillId="3" borderId="1" xfId="0" quotePrefix="1" applyNumberFormat="1" applyFont="1" applyFill="1" applyBorder="1" applyAlignment="1">
      <alignment horizontal="left" vertical="center"/>
    </xf>
    <xf numFmtId="1" fontId="4" fillId="3" borderId="1" xfId="0" applyNumberFormat="1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43" fontId="5" fillId="3" borderId="9" xfId="1" applyFont="1" applyFill="1" applyBorder="1" applyAlignment="1">
      <alignment horizontal="center" vertical="center"/>
    </xf>
    <xf numFmtId="43" fontId="5" fillId="3" borderId="8" xfId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/>
    </xf>
    <xf numFmtId="0" fontId="7" fillId="4" borderId="11" xfId="0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89" fontId="4" fillId="7" borderId="5" xfId="0" applyNumberFormat="1" applyFont="1" applyFill="1" applyBorder="1" applyAlignment="1">
      <alignment horizontal="center"/>
    </xf>
    <xf numFmtId="0" fontId="7" fillId="7" borderId="3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</cellXfs>
  <cellStyles count="5">
    <cellStyle name="Comma" xfId="1" builtinId="3"/>
    <cellStyle name="Comma 2" xfId="3"/>
    <cellStyle name="Normal" xfId="0" builtinId="0"/>
    <cellStyle name="Normal 2" xfId="2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workbookViewId="0">
      <selection activeCell="N18" sqref="N18"/>
    </sheetView>
  </sheetViews>
  <sheetFormatPr defaultRowHeight="18.75" x14ac:dyDescent="0.3"/>
  <cols>
    <col min="1" max="1" width="3.25" style="1" customWidth="1"/>
    <col min="2" max="2" width="35.5" style="1" customWidth="1"/>
    <col min="3" max="3" width="9.5" style="1" customWidth="1"/>
    <col min="4" max="4" width="6.75" style="1" customWidth="1"/>
    <col min="5" max="5" width="9.5" style="1" customWidth="1"/>
    <col min="6" max="6" width="6.75" style="1" customWidth="1"/>
    <col min="7" max="7" width="9.5" style="1" customWidth="1"/>
    <col min="8" max="8" width="6.75" style="1" customWidth="1"/>
    <col min="9" max="9" width="9.5" style="1" customWidth="1"/>
    <col min="10" max="10" width="6.75" style="1" customWidth="1"/>
    <col min="11" max="11" width="9.5" style="1" customWidth="1"/>
    <col min="12" max="12" width="6.75" style="1" customWidth="1"/>
    <col min="13" max="13" width="7.125" style="1" customWidth="1"/>
    <col min="14" max="16384" width="9" style="1"/>
  </cols>
  <sheetData>
    <row r="1" spans="1:13" ht="27.75" customHeight="1" x14ac:dyDescent="0.3">
      <c r="A1" s="68" t="s">
        <v>18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70"/>
    </row>
    <row r="2" spans="1:13" ht="26.25" customHeight="1" x14ac:dyDescent="0.3">
      <c r="A2" s="71" t="s">
        <v>31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3"/>
    </row>
    <row r="3" spans="1:13" ht="4.5" customHeight="1" x14ac:dyDescent="0.3">
      <c r="A3" s="75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7"/>
    </row>
    <row r="4" spans="1:13" s="11" customFormat="1" ht="15.75" x14ac:dyDescent="0.25">
      <c r="A4" s="78" t="s">
        <v>5</v>
      </c>
      <c r="B4" s="79"/>
      <c r="C4" s="55" t="s">
        <v>0</v>
      </c>
      <c r="D4" s="56"/>
      <c r="E4" s="57">
        <v>242681</v>
      </c>
      <c r="F4" s="56"/>
      <c r="G4" s="57">
        <v>242688</v>
      </c>
      <c r="H4" s="56"/>
      <c r="I4" s="57">
        <v>242695</v>
      </c>
      <c r="J4" s="56"/>
      <c r="K4" s="57">
        <v>242702</v>
      </c>
      <c r="L4" s="56"/>
      <c r="M4" s="12" t="s">
        <v>29</v>
      </c>
    </row>
    <row r="5" spans="1:13" s="11" customFormat="1" ht="15.75" customHeight="1" x14ac:dyDescent="0.25">
      <c r="A5" s="80"/>
      <c r="B5" s="81"/>
      <c r="C5" s="7" t="s">
        <v>9</v>
      </c>
      <c r="D5" s="53" t="s">
        <v>1</v>
      </c>
      <c r="E5" s="7" t="s">
        <v>9</v>
      </c>
      <c r="F5" s="53" t="s">
        <v>1</v>
      </c>
      <c r="G5" s="7" t="s">
        <v>9</v>
      </c>
      <c r="H5" s="53" t="s">
        <v>1</v>
      </c>
      <c r="I5" s="7" t="s">
        <v>9</v>
      </c>
      <c r="J5" s="53" t="s">
        <v>1</v>
      </c>
      <c r="K5" s="7" t="s">
        <v>9</v>
      </c>
      <c r="L5" s="53" t="s">
        <v>1</v>
      </c>
      <c r="M5" s="13" t="s">
        <v>30</v>
      </c>
    </row>
    <row r="6" spans="1:13" s="11" customFormat="1" ht="15.75" customHeight="1" x14ac:dyDescent="0.25">
      <c r="A6" s="82"/>
      <c r="B6" s="83"/>
      <c r="C6" s="8" t="s">
        <v>8</v>
      </c>
      <c r="D6" s="54"/>
      <c r="E6" s="8" t="s">
        <v>8</v>
      </c>
      <c r="F6" s="54"/>
      <c r="G6" s="8" t="s">
        <v>8</v>
      </c>
      <c r="H6" s="54"/>
      <c r="I6" s="8" t="s">
        <v>8</v>
      </c>
      <c r="J6" s="54"/>
      <c r="K6" s="8" t="s">
        <v>8</v>
      </c>
      <c r="L6" s="54"/>
      <c r="M6" s="39"/>
    </row>
    <row r="7" spans="1:13" s="11" customFormat="1" ht="15.75" x14ac:dyDescent="0.25">
      <c r="A7" s="19" t="s">
        <v>12</v>
      </c>
      <c r="B7" s="20" t="s">
        <v>2</v>
      </c>
      <c r="C7" s="21">
        <v>1039729</v>
      </c>
      <c r="D7" s="38">
        <v>100</v>
      </c>
      <c r="E7" s="21">
        <v>1039729</v>
      </c>
      <c r="F7" s="22">
        <v>100</v>
      </c>
      <c r="G7" s="21">
        <v>1039729</v>
      </c>
      <c r="H7" s="22">
        <v>100</v>
      </c>
      <c r="I7" s="21">
        <v>1039729</v>
      </c>
      <c r="J7" s="22">
        <v>100</v>
      </c>
      <c r="K7" s="21">
        <v>1039729</v>
      </c>
      <c r="L7" s="38">
        <v>100</v>
      </c>
      <c r="M7" s="40"/>
    </row>
    <row r="8" spans="1:13" s="11" customFormat="1" ht="15.75" x14ac:dyDescent="0.25">
      <c r="A8" s="23" t="s">
        <v>13</v>
      </c>
      <c r="B8" s="24" t="s">
        <v>3</v>
      </c>
      <c r="C8" s="25">
        <v>1035694</v>
      </c>
      <c r="D8" s="38">
        <f>(C8*D7)/C7</f>
        <v>99.611918105583285</v>
      </c>
      <c r="E8" s="25">
        <v>1035694</v>
      </c>
      <c r="F8" s="22">
        <f>(E8*F7)/E7</f>
        <v>99.611918105583285</v>
      </c>
      <c r="G8" s="25">
        <v>1035694</v>
      </c>
      <c r="H8" s="22">
        <f>(G8*H7)/G7</f>
        <v>99.611918105583285</v>
      </c>
      <c r="I8" s="25">
        <v>1035893</v>
      </c>
      <c r="J8" s="22">
        <f>(I8*J7)/I7</f>
        <v>99.631057708306685</v>
      </c>
      <c r="K8" s="25">
        <v>1035893</v>
      </c>
      <c r="L8" s="38">
        <f>(K8*L7)/K7</f>
        <v>99.631057708306685</v>
      </c>
      <c r="M8" s="41"/>
    </row>
    <row r="9" spans="1:13" s="11" customFormat="1" ht="15.75" x14ac:dyDescent="0.25">
      <c r="A9" s="23" t="s">
        <v>14</v>
      </c>
      <c r="B9" s="18" t="s">
        <v>20</v>
      </c>
      <c r="C9" s="25">
        <f>C7-C8</f>
        <v>4035</v>
      </c>
      <c r="D9" s="38">
        <f>(C9*D7)/C7</f>
        <v>0.3880818944167182</v>
      </c>
      <c r="E9" s="25">
        <f>E7-E8</f>
        <v>4035</v>
      </c>
      <c r="F9" s="22">
        <f>(E9*F7)/E7</f>
        <v>0.3880818944167182</v>
      </c>
      <c r="G9" s="25">
        <f>G7-G8</f>
        <v>4035</v>
      </c>
      <c r="H9" s="22">
        <f>(G9*H7)/G7</f>
        <v>0.3880818944167182</v>
      </c>
      <c r="I9" s="25">
        <f>I7-I8</f>
        <v>3836</v>
      </c>
      <c r="J9" s="22">
        <f>(I9*J7)/I7</f>
        <v>0.36894229169331622</v>
      </c>
      <c r="K9" s="25">
        <f>K7-K8</f>
        <v>3836</v>
      </c>
      <c r="L9" s="38">
        <f>(K9*L7)/K7</f>
        <v>0.36894229169331622</v>
      </c>
      <c r="M9" s="42"/>
    </row>
    <row r="10" spans="1:13" s="11" customFormat="1" ht="4.5" customHeight="1" x14ac:dyDescent="0.25">
      <c r="A10" s="46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74"/>
    </row>
    <row r="11" spans="1:13" s="11" customFormat="1" ht="15.75" x14ac:dyDescent="0.25">
      <c r="A11" s="49" t="s">
        <v>6</v>
      </c>
      <c r="B11" s="50"/>
      <c r="C11" s="9" t="s">
        <v>9</v>
      </c>
      <c r="D11" s="58" t="s">
        <v>1</v>
      </c>
      <c r="E11" s="9" t="s">
        <v>9</v>
      </c>
      <c r="F11" s="58" t="s">
        <v>1</v>
      </c>
      <c r="G11" s="9" t="s">
        <v>9</v>
      </c>
      <c r="H11" s="58" t="s">
        <v>1</v>
      </c>
      <c r="I11" s="9" t="s">
        <v>9</v>
      </c>
      <c r="J11" s="58" t="s">
        <v>1</v>
      </c>
      <c r="K11" s="9" t="s">
        <v>9</v>
      </c>
      <c r="L11" s="58" t="s">
        <v>1</v>
      </c>
      <c r="M11" s="14" t="s">
        <v>9</v>
      </c>
    </row>
    <row r="12" spans="1:13" s="11" customFormat="1" ht="15.75" x14ac:dyDescent="0.25">
      <c r="A12" s="51"/>
      <c r="B12" s="52"/>
      <c r="C12" s="10" t="s">
        <v>7</v>
      </c>
      <c r="D12" s="59"/>
      <c r="E12" s="10" t="s">
        <v>7</v>
      </c>
      <c r="F12" s="59"/>
      <c r="G12" s="10" t="s">
        <v>7</v>
      </c>
      <c r="H12" s="59"/>
      <c r="I12" s="10" t="s">
        <v>7</v>
      </c>
      <c r="J12" s="59"/>
      <c r="K12" s="10" t="s">
        <v>7</v>
      </c>
      <c r="L12" s="59"/>
      <c r="M12" s="15" t="s">
        <v>7</v>
      </c>
    </row>
    <row r="13" spans="1:13" s="11" customFormat="1" ht="15.75" x14ac:dyDescent="0.25">
      <c r="A13" s="23" t="s">
        <v>15</v>
      </c>
      <c r="B13" s="26" t="s">
        <v>21</v>
      </c>
      <c r="C13" s="27">
        <v>1148698</v>
      </c>
      <c r="D13" s="28">
        <v>100</v>
      </c>
      <c r="E13" s="27">
        <v>1149518</v>
      </c>
      <c r="F13" s="28">
        <v>100</v>
      </c>
      <c r="G13" s="27">
        <v>1151364</v>
      </c>
      <c r="H13" s="28">
        <v>100</v>
      </c>
      <c r="I13" s="27">
        <v>1171110</v>
      </c>
      <c r="J13" s="28">
        <v>100</v>
      </c>
      <c r="K13" s="27">
        <v>1172408</v>
      </c>
      <c r="L13" s="28">
        <v>100</v>
      </c>
      <c r="M13" s="36">
        <f>+K13-C13</f>
        <v>23710</v>
      </c>
    </row>
    <row r="14" spans="1:13" s="11" customFormat="1" ht="4.5" customHeight="1" x14ac:dyDescent="0.25">
      <c r="A14" s="46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8"/>
    </row>
    <row r="15" spans="1:13" s="11" customFormat="1" ht="18.75" customHeight="1" x14ac:dyDescent="0.25">
      <c r="A15" s="61" t="s">
        <v>16</v>
      </c>
      <c r="B15" s="63" t="s">
        <v>11</v>
      </c>
      <c r="C15" s="5" t="s">
        <v>9</v>
      </c>
      <c r="D15" s="65" t="s">
        <v>1</v>
      </c>
      <c r="E15" s="5" t="s">
        <v>9</v>
      </c>
      <c r="F15" s="65" t="s">
        <v>1</v>
      </c>
      <c r="G15" s="5" t="s">
        <v>9</v>
      </c>
      <c r="H15" s="65" t="s">
        <v>1</v>
      </c>
      <c r="I15" s="5" t="s">
        <v>9</v>
      </c>
      <c r="J15" s="65" t="s">
        <v>1</v>
      </c>
      <c r="K15" s="5" t="s">
        <v>9</v>
      </c>
      <c r="L15" s="65" t="s">
        <v>1</v>
      </c>
      <c r="M15" s="16" t="s">
        <v>9</v>
      </c>
    </row>
    <row r="16" spans="1:13" s="11" customFormat="1" ht="18.75" customHeight="1" x14ac:dyDescent="0.25">
      <c r="A16" s="62"/>
      <c r="B16" s="64"/>
      <c r="C16" s="6" t="s">
        <v>7</v>
      </c>
      <c r="D16" s="66"/>
      <c r="E16" s="6" t="s">
        <v>7</v>
      </c>
      <c r="F16" s="66"/>
      <c r="G16" s="6" t="s">
        <v>7</v>
      </c>
      <c r="H16" s="66"/>
      <c r="I16" s="6" t="s">
        <v>7</v>
      </c>
      <c r="J16" s="66"/>
      <c r="K16" s="6" t="s">
        <v>7</v>
      </c>
      <c r="L16" s="66"/>
      <c r="M16" s="17" t="s">
        <v>7</v>
      </c>
    </row>
    <row r="17" spans="1:15" s="11" customFormat="1" ht="15.75" x14ac:dyDescent="0.25">
      <c r="A17" s="29">
        <v>5.0999999999999996</v>
      </c>
      <c r="B17" s="30" t="s">
        <v>27</v>
      </c>
      <c r="C17" s="31">
        <v>997614</v>
      </c>
      <c r="D17" s="22">
        <f>C17*D13/C13</f>
        <v>86.847369804770267</v>
      </c>
      <c r="E17" s="31">
        <v>997132</v>
      </c>
      <c r="F17" s="22">
        <f>(E17*100)/E13</f>
        <v>86.743487270316777</v>
      </c>
      <c r="G17" s="31">
        <v>996504</v>
      </c>
      <c r="H17" s="22">
        <f>(G17*100)/G13</f>
        <v>86.549866071893859</v>
      </c>
      <c r="I17" s="31">
        <v>995591</v>
      </c>
      <c r="J17" s="22">
        <f>(I17*100)/I13</f>
        <v>85.012594888609954</v>
      </c>
      <c r="K17" s="31">
        <v>995278</v>
      </c>
      <c r="L17" s="22">
        <f>(K17*100)/K13</f>
        <v>84.891778288786838</v>
      </c>
      <c r="M17" s="36">
        <f t="shared" ref="M17:M22" si="0">+K17-C17</f>
        <v>-2336</v>
      </c>
    </row>
    <row r="18" spans="1:15" s="11" customFormat="1" ht="15.75" x14ac:dyDescent="0.25">
      <c r="A18" s="29">
        <v>5.2</v>
      </c>
      <c r="B18" s="30" t="s">
        <v>28</v>
      </c>
      <c r="C18" s="32">
        <v>27090</v>
      </c>
      <c r="D18" s="22">
        <f>C18*D13/C13</f>
        <v>2.3583222047918602</v>
      </c>
      <c r="E18" s="32">
        <v>27614</v>
      </c>
      <c r="F18" s="33">
        <f>(E18*100)/E13</f>
        <v>2.4022242365930766</v>
      </c>
      <c r="G18" s="32">
        <v>29207</v>
      </c>
      <c r="H18" s="33">
        <f>(G18*100)/G13</f>
        <v>2.5367303476572136</v>
      </c>
      <c r="I18" s="32">
        <v>48535</v>
      </c>
      <c r="J18" s="33">
        <f>(I18*100)/I13</f>
        <v>4.1443587707388714</v>
      </c>
      <c r="K18" s="32">
        <v>48824</v>
      </c>
      <c r="L18" s="33">
        <f>(K18*100)/K13</f>
        <v>4.1644205771369691</v>
      </c>
      <c r="M18" s="36">
        <f t="shared" si="0"/>
        <v>21734</v>
      </c>
      <c r="O18" s="43"/>
    </row>
    <row r="19" spans="1:15" s="11" customFormat="1" ht="15.75" x14ac:dyDescent="0.25">
      <c r="A19" s="29"/>
      <c r="B19" s="24"/>
      <c r="C19" s="37">
        <f>+C17+C18</f>
        <v>1024704</v>
      </c>
      <c r="D19" s="22"/>
      <c r="E19" s="37">
        <f>+E17+E18</f>
        <v>1024746</v>
      </c>
      <c r="F19" s="22"/>
      <c r="G19" s="37">
        <f>+G17+G18</f>
        <v>1025711</v>
      </c>
      <c r="H19" s="22"/>
      <c r="I19" s="37">
        <f>+I17+I18</f>
        <v>1044126</v>
      </c>
      <c r="J19" s="22"/>
      <c r="K19" s="37">
        <f>+K17+K18</f>
        <v>1044102</v>
      </c>
      <c r="L19" s="22"/>
      <c r="M19" s="36">
        <f t="shared" si="0"/>
        <v>19398</v>
      </c>
      <c r="O19" s="44"/>
    </row>
    <row r="20" spans="1:15" s="11" customFormat="1" ht="15.75" x14ac:dyDescent="0.25">
      <c r="A20" s="29">
        <v>5.3</v>
      </c>
      <c r="B20" s="24" t="s">
        <v>22</v>
      </c>
      <c r="C20" s="25">
        <v>30589</v>
      </c>
      <c r="D20" s="22">
        <f>C20*D13/C13</f>
        <v>2.6629279410254045</v>
      </c>
      <c r="E20" s="25">
        <v>31171</v>
      </c>
      <c r="F20" s="22">
        <f>(E20*100)/E13</f>
        <v>2.7116582776433251</v>
      </c>
      <c r="G20" s="25">
        <v>31885</v>
      </c>
      <c r="H20" s="22">
        <f>(G20*100)/G13</f>
        <v>2.7693240365340586</v>
      </c>
      <c r="I20" s="25">
        <v>32939</v>
      </c>
      <c r="J20" s="22">
        <f>(I20*100)/I13</f>
        <v>2.8126307520215863</v>
      </c>
      <c r="K20" s="25">
        <v>33943</v>
      </c>
      <c r="L20" s="22">
        <f>(K20*100)/K13</f>
        <v>2.8951525407537306</v>
      </c>
      <c r="M20" s="36">
        <f t="shared" si="0"/>
        <v>3354</v>
      </c>
      <c r="O20" s="45"/>
    </row>
    <row r="21" spans="1:15" s="11" customFormat="1" ht="15.75" x14ac:dyDescent="0.25">
      <c r="A21" s="29">
        <v>5.4</v>
      </c>
      <c r="B21" s="24" t="s">
        <v>23</v>
      </c>
      <c r="C21" s="25">
        <v>93405</v>
      </c>
      <c r="D21" s="22">
        <f>C21*D13/C13</f>
        <v>8.1313800494124653</v>
      </c>
      <c r="E21" s="25">
        <v>93601</v>
      </c>
      <c r="F21" s="22">
        <f>(E21*100)/E13</f>
        <v>8.1426302154468218</v>
      </c>
      <c r="G21" s="25">
        <v>93768</v>
      </c>
      <c r="H21" s="22">
        <f>(G21*100)/G13</f>
        <v>8.1440795439148701</v>
      </c>
      <c r="I21" s="25">
        <v>94045</v>
      </c>
      <c r="J21" s="22">
        <f>(I21*100)/I13</f>
        <v>8.0304155886295909</v>
      </c>
      <c r="K21" s="25">
        <v>94363</v>
      </c>
      <c r="L21" s="22">
        <f>(K21*100)/K13</f>
        <v>8.0486485933224614</v>
      </c>
      <c r="M21" s="36">
        <f t="shared" si="0"/>
        <v>958</v>
      </c>
    </row>
    <row r="22" spans="1:15" s="11" customFormat="1" ht="15.75" x14ac:dyDescent="0.25">
      <c r="A22" s="29"/>
      <c r="B22" s="34" t="s">
        <v>19</v>
      </c>
      <c r="C22" s="35">
        <f>SUM(C19:C21)</f>
        <v>1148698</v>
      </c>
      <c r="D22" s="22">
        <f t="shared" ref="D22" si="1">C22*D18/C18</f>
        <v>100</v>
      </c>
      <c r="E22" s="35">
        <f>SUM(E19:E21)</f>
        <v>1149518</v>
      </c>
      <c r="F22" s="22">
        <f>(E22*100)/E13</f>
        <v>100</v>
      </c>
      <c r="G22" s="35">
        <f>SUM(G19:G21)</f>
        <v>1151364</v>
      </c>
      <c r="H22" s="22">
        <f>(G22*100)/G13</f>
        <v>100</v>
      </c>
      <c r="I22" s="35">
        <f>SUM(I19:I21)</f>
        <v>1171110</v>
      </c>
      <c r="J22" s="22">
        <f>(I22*100)/I13</f>
        <v>100</v>
      </c>
      <c r="K22" s="35">
        <f>SUM(K19:K21)</f>
        <v>1172408</v>
      </c>
      <c r="L22" s="22">
        <f>(K22*100)/K13</f>
        <v>100</v>
      </c>
      <c r="M22" s="36">
        <f t="shared" si="0"/>
        <v>23710</v>
      </c>
    </row>
    <row r="23" spans="1:15" s="11" customFormat="1" ht="4.5" customHeight="1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8"/>
    </row>
    <row r="25" spans="1:15" x14ac:dyDescent="0.3">
      <c r="A25" s="2" t="s">
        <v>4</v>
      </c>
      <c r="C25" s="3"/>
      <c r="D25" s="3"/>
      <c r="E25" s="3"/>
      <c r="G25" s="3"/>
      <c r="K25" s="4"/>
      <c r="L25" s="4"/>
    </row>
    <row r="26" spans="1:15" x14ac:dyDescent="0.3">
      <c r="B26" s="67" t="s">
        <v>10</v>
      </c>
      <c r="C26" s="67"/>
      <c r="D26" s="67"/>
      <c r="E26" s="67"/>
      <c r="F26" s="67"/>
      <c r="G26" s="67"/>
      <c r="H26" s="67"/>
      <c r="I26" s="67"/>
      <c r="J26" s="67"/>
      <c r="K26" s="67"/>
      <c r="L26" s="67"/>
    </row>
    <row r="27" spans="1:15" x14ac:dyDescent="0.3">
      <c r="B27" s="60" t="s">
        <v>24</v>
      </c>
      <c r="C27" s="60"/>
      <c r="D27" s="60"/>
      <c r="E27" s="60"/>
      <c r="F27" s="60"/>
      <c r="G27" s="60"/>
      <c r="H27" s="60"/>
      <c r="I27" s="60"/>
      <c r="J27" s="60"/>
      <c r="K27" s="60"/>
      <c r="L27" s="60"/>
    </row>
    <row r="28" spans="1:15" x14ac:dyDescent="0.3">
      <c r="B28" s="67" t="s">
        <v>17</v>
      </c>
      <c r="C28" s="67"/>
      <c r="D28" s="67"/>
      <c r="E28" s="67"/>
      <c r="F28" s="67"/>
      <c r="G28" s="67"/>
      <c r="H28" s="67"/>
      <c r="I28" s="67"/>
      <c r="J28" s="67"/>
      <c r="K28" s="67"/>
      <c r="L28" s="67"/>
    </row>
    <row r="29" spans="1:15" x14ac:dyDescent="0.3">
      <c r="B29" s="60" t="s">
        <v>25</v>
      </c>
      <c r="C29" s="60"/>
      <c r="D29" s="60"/>
      <c r="E29" s="60"/>
      <c r="F29" s="60"/>
      <c r="G29" s="60"/>
      <c r="H29" s="60"/>
      <c r="I29" s="60"/>
      <c r="J29" s="60"/>
      <c r="K29" s="60"/>
      <c r="L29" s="60"/>
    </row>
    <row r="30" spans="1:15" x14ac:dyDescent="0.3">
      <c r="B30" s="60" t="s">
        <v>26</v>
      </c>
      <c r="C30" s="60"/>
      <c r="D30" s="60"/>
      <c r="E30" s="60"/>
      <c r="F30" s="60"/>
      <c r="G30" s="60"/>
      <c r="H30" s="60"/>
      <c r="I30" s="60"/>
      <c r="J30" s="60"/>
      <c r="K30" s="60"/>
      <c r="L30" s="60"/>
    </row>
  </sheetData>
  <mergeCells count="35">
    <mergeCell ref="A1:M1"/>
    <mergeCell ref="A2:M2"/>
    <mergeCell ref="A3:M3"/>
    <mergeCell ref="A4:B6"/>
    <mergeCell ref="C4:D4"/>
    <mergeCell ref="E4:F4"/>
    <mergeCell ref="G4:H4"/>
    <mergeCell ref="I4:J4"/>
    <mergeCell ref="K4:L4"/>
    <mergeCell ref="D5:D6"/>
    <mergeCell ref="F5:F6"/>
    <mergeCell ref="H5:H6"/>
    <mergeCell ref="J5:J6"/>
    <mergeCell ref="L5:L6"/>
    <mergeCell ref="A10:M10"/>
    <mergeCell ref="B30:L30"/>
    <mergeCell ref="L11:L12"/>
    <mergeCell ref="A14:M14"/>
    <mergeCell ref="A15:A16"/>
    <mergeCell ref="B15:B16"/>
    <mergeCell ref="D15:D16"/>
    <mergeCell ref="F15:F16"/>
    <mergeCell ref="H15:H16"/>
    <mergeCell ref="J15:J16"/>
    <mergeCell ref="L15:L16"/>
    <mergeCell ref="A11:B12"/>
    <mergeCell ref="D11:D12"/>
    <mergeCell ref="F11:F12"/>
    <mergeCell ref="H11:H12"/>
    <mergeCell ref="J11:J12"/>
    <mergeCell ref="A23:M23"/>
    <mergeCell ref="B26:L26"/>
    <mergeCell ref="B27:L27"/>
    <mergeCell ref="B28:L28"/>
    <mergeCell ref="B29:L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มิ.ย.</vt:lpstr>
    </vt:vector>
  </TitlesOfParts>
  <Company>BAAC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IT-BAAC</dc:creator>
  <cp:lastModifiedBy>IT-BAAC</cp:lastModifiedBy>
  <cp:lastPrinted>2021-06-04T02:27:50Z</cp:lastPrinted>
  <dcterms:created xsi:type="dcterms:W3CDTF">2021-02-01T02:02:19Z</dcterms:created>
  <dcterms:modified xsi:type="dcterms:W3CDTF">2021-07-07T03:57:16Z</dcterms:modified>
</cp:coreProperties>
</file>